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118" i="1" l="1"/>
  <c r="D115" i="1"/>
  <c r="D69" i="1"/>
  <c r="H48" i="1"/>
  <c r="H24" i="1"/>
  <c r="H39" i="1"/>
  <c r="H21" i="1"/>
  <c r="D60" i="1" l="1"/>
  <c r="D63" i="1"/>
  <c r="H19" i="1" l="1"/>
  <c r="H27" i="1" l="1"/>
  <c r="H16" i="1"/>
  <c r="H28" i="1" l="1"/>
  <c r="H20" i="1" l="1"/>
  <c r="H4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<sst xmlns="http://schemas.openxmlformats.org/spreadsheetml/2006/main" count="178" uniqueCount="110">
  <si>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</si>
  <si>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</si>
  <si>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</si>
  <si>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</si>
  <si>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</si>
  <si>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</si>
  <si>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</si>
  <si>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</si>
  <si>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</si>
  <si>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</si>
  <si>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</si>
  <si>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</si>
  <si>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</si>
  <si>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</si>
  <si>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</si>
  <si>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</si>
  <si>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</si>
  <si>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</si>
  <si>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</si>
  <si>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</si>
  <si>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</si>
  <si>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</si>
  <si>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</si>
  <si>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</si>
  <si>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</si>
  <si>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476596/19</t>
  </si>
  <si>
    <t>476571/19</t>
  </si>
  <si>
    <t>562499</t>
  </si>
  <si>
    <t>ukupno direktna plaćanja-lekovi-KPP062</t>
  </si>
  <si>
    <t>562152</t>
  </si>
  <si>
    <t>Uplata dobavljaču Farma Logist</t>
  </si>
  <si>
    <t>Dana:07.11.2019.</t>
  </si>
  <si>
    <t>Primljena i neutrošena participacija od 07.11.2019.</t>
  </si>
  <si>
    <t>Dana 07.11.2019.godine Dom zdravlja Požarevac je izvršio plaćanje prema dobavljačima:</t>
  </si>
  <si>
    <t>ukupno direktna plaćanja-oktreotid-KPP986</t>
  </si>
  <si>
    <t>Uplata dobavljaču Phoenix Pharma</t>
  </si>
  <si>
    <t>Lavija</t>
  </si>
  <si>
    <t>Sinofarm</t>
  </si>
  <si>
    <t>1652/2019</t>
  </si>
  <si>
    <t>1680/2019</t>
  </si>
  <si>
    <t>1679/2019</t>
  </si>
  <si>
    <t>1678/2019</t>
  </si>
  <si>
    <t>IF2019-20440</t>
  </si>
  <si>
    <t>AMD Pobeda</t>
  </si>
  <si>
    <t>Auto-Mirkos</t>
  </si>
  <si>
    <t>Auto centar Toplica</t>
  </si>
  <si>
    <t>Auto servus Batuna</t>
  </si>
  <si>
    <t>Auto centar Mihajlovic</t>
  </si>
  <si>
    <t>Aqua Marija</t>
  </si>
  <si>
    <t>Infolab</t>
  </si>
  <si>
    <t>Elektroluks-012</t>
  </si>
  <si>
    <t>JKP Komunalne sluzbe</t>
  </si>
  <si>
    <t>Rec Naroda</t>
  </si>
  <si>
    <t>Orion</t>
  </si>
  <si>
    <t>Print</t>
  </si>
  <si>
    <t>Profi-Mob</t>
  </si>
  <si>
    <t>Perla</t>
  </si>
  <si>
    <t>Sektor</t>
  </si>
  <si>
    <t>Telenor</t>
  </si>
  <si>
    <t>TipTop</t>
  </si>
  <si>
    <t>STR Vujic</t>
  </si>
  <si>
    <t>Staklopan servis</t>
  </si>
  <si>
    <t>Eldent Servis</t>
  </si>
  <si>
    <t>Neo yu-dent</t>
  </si>
  <si>
    <t>119/2019</t>
  </si>
  <si>
    <t>19-40-3320</t>
  </si>
  <si>
    <t>19-F02-00795</t>
  </si>
  <si>
    <t>53/2019</t>
  </si>
  <si>
    <t>52/2019</t>
  </si>
  <si>
    <t>54/2019</t>
  </si>
  <si>
    <t>196/2019</t>
  </si>
  <si>
    <t>197/2019</t>
  </si>
  <si>
    <t>199/2019</t>
  </si>
  <si>
    <t>198/2019</t>
  </si>
  <si>
    <t>350-19</t>
  </si>
  <si>
    <t>5213-2019-TU-0967</t>
  </si>
  <si>
    <t>9763FAMP2370MPM19</t>
  </si>
  <si>
    <t>9749famp2301mpm19</t>
  </si>
  <si>
    <t>1894519</t>
  </si>
  <si>
    <t>1894419</t>
  </si>
  <si>
    <t>1894319</t>
  </si>
  <si>
    <t>1811419</t>
  </si>
  <si>
    <t>1811319</t>
  </si>
  <si>
    <t>1811219</t>
  </si>
  <si>
    <t>1811119</t>
  </si>
  <si>
    <t>533-1249</t>
  </si>
  <si>
    <t>UGF1031/19-0679</t>
  </si>
  <si>
    <t>315/19</t>
  </si>
  <si>
    <t>316/19</t>
  </si>
  <si>
    <t>4048/19</t>
  </si>
  <si>
    <t>4049/19</t>
  </si>
  <si>
    <t>4050/19</t>
  </si>
  <si>
    <t>4051/19</t>
  </si>
  <si>
    <t>4052/19</t>
  </si>
  <si>
    <t>4053/19</t>
  </si>
  <si>
    <t>4059/19</t>
  </si>
  <si>
    <t>4060/19</t>
  </si>
  <si>
    <t>19-RN011000003</t>
  </si>
  <si>
    <t>071096</t>
  </si>
  <si>
    <t>19-RN001001785</t>
  </si>
  <si>
    <t>19-RN001002016</t>
  </si>
  <si>
    <t>73-11747412-1910</t>
  </si>
  <si>
    <t>45</t>
  </si>
  <si>
    <t>1737</t>
  </si>
  <si>
    <t>131/19</t>
  </si>
  <si>
    <t>86/19</t>
  </si>
  <si>
    <t>OT_2071/19</t>
  </si>
  <si>
    <t>SANITETSKI MATERIJAL</t>
  </si>
  <si>
    <t>MATERIJALNI TROŠKOVI</t>
  </si>
  <si>
    <t>ZUBNI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</si>
</sst>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7" fillId="0" borderId="1" xfId="1" applyFont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9" fontId="7" fillId="0" borderId="1" xfId="1" applyNumberFormat="1" applyFont="1" applyFill="1" applyBorder="1"/>
    <xf numFmtId="4" fontId="8" fillId="0" borderId="1" xfId="1" applyNumberFormat="1" applyFont="1" applyFill="1" applyBorder="1" applyAlignment="1">
      <alignment horizontal="center"/>
    </xf>
    <xf numFmtId="4" fontId="8" fillId="0" borderId="1" xfId="1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6" fillId="0" borderId="1" xfId="1" applyBorder="1"/>
    <xf numFmtId="166" fontId="6" fillId="0" borderId="1" xfId="1" applyNumberFormat="1" applyFill="1" applyBorder="1"/>
    <xf numFmtId="49" fontId="6" fillId="0" borderId="1" xfId="1" applyNumberFormat="1" applyBorder="1"/>
    <xf numFmtId="166" fontId="8" fillId="0" borderId="1" xfId="1" applyNumberFormat="1" applyFont="1" applyFill="1" applyBorder="1"/>
    <xf numFmtId="49" fontId="6" fillId="0" borderId="1" xfId="1" applyNumberFormat="1" applyFill="1" applyBorder="1"/>
    <xf numFmtId="0" fontId="0" fillId="0" borderId="0" xfId="0" applyFill="1"/>
    <xf numFmtId="4" fontId="0" fillId="0" borderId="0" xfId="0" applyNumberFormat="1" applyFill="1"/>
    <xf numFmtId="0" fontId="9" fillId="0" borderId="1" xfId="0" applyFont="1" applyFill="1" applyBorder="1"/>
    <xf numFmtId="0" fontId="8" fillId="0" borderId="1" xfId="1" applyFont="1" applyFill="1" applyBorder="1"/>
    <xf numFmtId="0" fontId="6" fillId="0" borderId="5" xfId="1" applyBorder="1"/>
    <xf numFmtId="166" fontId="6" fillId="0" borderId="5" xfId="1" applyNumberFormat="1" applyFill="1" applyBorder="1"/>
    <xf numFmtId="49" fontId="6" fillId="0" borderId="5" xfId="1" applyNumberFormat="1" applyBorder="1"/>
    <xf numFmtId="0" fontId="10" fillId="0" borderId="1" xfId="0" applyFont="1" applyBorder="1"/>
    <xf numFmtId="0" fontId="9" fillId="0" borderId="1" xfId="0" applyFont="1" applyBorder="1"/>
    <xf numFmtId="166" fontId="9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8"/>
  <sheetViews>
    <sheetView tabSelected="1" topLeftCell="A104" zoomScaleNormal="100" workbookViewId="0">
      <selection activeCell="C63" sqref="C63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C8" s="37" t="s">
        <v>31</v>
      </c>
      <c r="D8" s="37"/>
      <c r="E8" s="37"/>
      <c r="F8" s="37"/>
      <c r="G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32" t="s">
        <v>20</v>
      </c>
      <c r="C12" s="32"/>
      <c r="D12" s="32"/>
      <c r="E12" s="32"/>
      <c r="F12" s="32"/>
      <c r="G12" s="14">
        <v>43776</v>
      </c>
      <c r="H12" s="23">
        <v>7006301.8200000003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33" t="s">
        <v>9</v>
      </c>
      <c r="C13" s="33"/>
      <c r="D13" s="33"/>
      <c r="E13" s="33"/>
      <c r="F13" s="33"/>
      <c r="G13" s="24">
        <v>43776</v>
      </c>
      <c r="H13" s="3">
        <f>H14+H25-H32-H42</f>
        <v>8034601.5100000016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43776</v>
      </c>
      <c r="H14" s="4">
        <f>H15+H16+H17+H18+H19+H20+H21+H22+H23+H24</f>
        <v>8630492.3300000019</v>
      </c>
      <c r="I14" s="11"/>
      <c r="J14" s="11"/>
      <c r="K14" s="9"/>
      <c r="L14" s="9"/>
      <c r="M14" s="9"/>
      <c r="N14" s="9"/>
      <c r="O14" s="9"/>
    </row>
    <row r="15" spans="2:15" x14ac:dyDescent="0.25">
      <c r="B15" s="38" t="s">
        <v>10</v>
      </c>
      <c r="C15" s="39"/>
      <c r="D15" s="39"/>
      <c r="E15" s="39"/>
      <c r="F15" s="40"/>
      <c r="G15" s="12"/>
      <c r="H15" s="15">
        <v>0</v>
      </c>
      <c r="I15" s="11"/>
      <c r="J15" s="11"/>
      <c r="K15" s="8"/>
    </row>
    <row r="16" spans="2:15" x14ac:dyDescent="0.25">
      <c r="B16" s="38" t="s">
        <v>11</v>
      </c>
      <c r="C16" s="39"/>
      <c r="D16" s="39"/>
      <c r="E16" s="39"/>
      <c r="F16" s="4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</f>
        <v>3735911.88</v>
      </c>
      <c r="I16" s="11"/>
      <c r="J16" s="11"/>
      <c r="K16" s="8"/>
      <c r="L16" s="8"/>
    </row>
    <row r="17" spans="2:13" x14ac:dyDescent="0.25">
      <c r="B17" s="38" t="s">
        <v>12</v>
      </c>
      <c r="C17" s="39"/>
      <c r="D17" s="39"/>
      <c r="E17" s="39"/>
      <c r="F17" s="40"/>
      <c r="G17" s="12"/>
      <c r="H17" s="10">
        <v>185810.85</v>
      </c>
      <c r="I17" s="11"/>
      <c r="J17" s="11"/>
    </row>
    <row r="18" spans="2:13" x14ac:dyDescent="0.25">
      <c r="B18" s="38" t="s">
        <v>19</v>
      </c>
      <c r="C18" s="39"/>
      <c r="D18" s="39"/>
      <c r="E18" s="39"/>
      <c r="F18" s="40"/>
      <c r="G18" s="12"/>
      <c r="H18" s="10">
        <v>513356.55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</f>
        <v>1355288.3700000015</v>
      </c>
      <c r="I19" s="11"/>
      <c r="J19" s="11"/>
    </row>
    <row r="20" spans="2:13" x14ac:dyDescent="0.25">
      <c r="B20" s="38" t="s">
        <v>3</v>
      </c>
      <c r="C20" s="39"/>
      <c r="D20" s="39"/>
      <c r="E20" s="39"/>
      <c r="F20" s="40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8" t="s">
        <v>13</v>
      </c>
      <c r="C21" s="39"/>
      <c r="D21" s="39"/>
      <c r="E21" s="39"/>
      <c r="F21" s="40"/>
      <c r="G21" s="12"/>
      <c r="H21" s="10">
        <f>4137567.96-1174-1699958.82-1200-4696-31022.11+17762.15-7045-491981-23621.44-1174-1174+1063250-303898.44-130000-1174-766476.52-3522-16077.1-2348</f>
        <v>1732037.6799999997</v>
      </c>
      <c r="I21" s="11"/>
      <c r="J21" s="11"/>
      <c r="K21" s="11"/>
      <c r="L21" s="8"/>
    </row>
    <row r="22" spans="2:13" x14ac:dyDescent="0.25">
      <c r="B22" s="38" t="s">
        <v>14</v>
      </c>
      <c r="C22" s="39"/>
      <c r="D22" s="39"/>
      <c r="E22" s="39"/>
      <c r="F22" s="40"/>
      <c r="G22" s="12"/>
      <c r="H22" s="10">
        <v>0</v>
      </c>
      <c r="I22" s="11"/>
      <c r="J22" s="11"/>
      <c r="K22" s="8"/>
    </row>
    <row r="23" spans="2:13" x14ac:dyDescent="0.25">
      <c r="B23" s="38" t="s">
        <v>15</v>
      </c>
      <c r="C23" s="39"/>
      <c r="D23" s="39"/>
      <c r="E23" s="39"/>
      <c r="F23" s="40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32</v>
      </c>
      <c r="C24" s="32"/>
      <c r="D24" s="32"/>
      <c r="E24" s="32"/>
      <c r="F24" s="32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</f>
        <v>427320</v>
      </c>
      <c r="I24" s="11"/>
      <c r="J24" s="11"/>
      <c r="K24" s="8"/>
      <c r="L24" s="8"/>
    </row>
    <row r="25" spans="2:13" x14ac:dyDescent="0.25">
      <c r="B25" s="41" t="s">
        <v>24</v>
      </c>
      <c r="C25" s="41"/>
      <c r="D25" s="41"/>
      <c r="E25" s="41"/>
      <c r="F25" s="41"/>
      <c r="G25" s="16">
        <v>43776</v>
      </c>
      <c r="H25" s="4">
        <f>H26+H27+H28+H29+H30+H31</f>
        <v>1111471.5099999998</v>
      </c>
      <c r="I25" s="11"/>
      <c r="J25" s="11"/>
      <c r="K25" s="8"/>
    </row>
    <row r="26" spans="2:13" x14ac:dyDescent="0.25">
      <c r="B26" s="38" t="s">
        <v>10</v>
      </c>
      <c r="C26" s="39"/>
      <c r="D26" s="39"/>
      <c r="E26" s="39"/>
      <c r="F26" s="40"/>
      <c r="G26" s="2"/>
      <c r="H26" s="15">
        <v>0</v>
      </c>
      <c r="I26" s="11"/>
      <c r="J26" s="11"/>
    </row>
    <row r="27" spans="2:13" x14ac:dyDescent="0.25">
      <c r="B27" s="38" t="s">
        <v>11</v>
      </c>
      <c r="C27" s="39"/>
      <c r="D27" s="39"/>
      <c r="E27" s="39"/>
      <c r="F27" s="40"/>
      <c r="G27" s="2"/>
      <c r="H27" s="10">
        <f>113000+113000-113349.78+113000-117830.83+113000-124074.89+113000-117341.72+113000-96653.49+0.5+113000-76088.11+113000-99241.44+113000-70377.56+223250-0.02-75420.83-90956.97+115750</f>
        <v>374664.86</v>
      </c>
      <c r="I27" s="11"/>
      <c r="J27" s="11"/>
      <c r="K27" s="8"/>
    </row>
    <row r="28" spans="2:13" x14ac:dyDescent="0.25">
      <c r="B28" s="38" t="s">
        <v>13</v>
      </c>
      <c r="C28" s="39"/>
      <c r="D28" s="39"/>
      <c r="E28" s="39"/>
      <c r="F28" s="40"/>
      <c r="G28" s="2"/>
      <c r="H28" s="10">
        <f>1758775.38-1036974.4+179666.67-200000</f>
        <v>701467.64999999991</v>
      </c>
      <c r="I28" s="11"/>
      <c r="J28" s="11"/>
      <c r="K28" s="8"/>
      <c r="L28" s="8"/>
      <c r="M28" s="8"/>
    </row>
    <row r="29" spans="2:13" x14ac:dyDescent="0.25">
      <c r="B29" s="38" t="s">
        <v>14</v>
      </c>
      <c r="C29" s="39"/>
      <c r="D29" s="39"/>
      <c r="E29" s="39"/>
      <c r="F29" s="40"/>
      <c r="G29" s="2"/>
      <c r="H29" s="10">
        <v>0</v>
      </c>
      <c r="I29" s="11"/>
      <c r="J29" s="11"/>
    </row>
    <row r="30" spans="2:13" x14ac:dyDescent="0.25">
      <c r="B30" s="38" t="s">
        <v>15</v>
      </c>
      <c r="C30" s="39"/>
      <c r="D30" s="39"/>
      <c r="E30" s="39"/>
      <c r="F30" s="40"/>
      <c r="G30" s="2"/>
      <c r="H30" s="10">
        <v>0</v>
      </c>
      <c r="I30" s="11"/>
      <c r="J30" s="11"/>
    </row>
    <row r="31" spans="2:13" x14ac:dyDescent="0.25">
      <c r="B31" s="38" t="s">
        <v>32</v>
      </c>
      <c r="C31" s="39"/>
      <c r="D31" s="39"/>
      <c r="E31" s="39"/>
      <c r="F31" s="40"/>
      <c r="G31" s="2"/>
      <c r="H31" s="10">
        <v>35339</v>
      </c>
      <c r="I31" s="11"/>
      <c r="J31" s="11"/>
    </row>
    <row r="32" spans="2:13" x14ac:dyDescent="0.25">
      <c r="B32" s="34" t="s">
        <v>16</v>
      </c>
      <c r="C32" s="34"/>
      <c r="D32" s="34"/>
      <c r="E32" s="34"/>
      <c r="F32" s="34"/>
      <c r="G32" s="17">
        <v>43776</v>
      </c>
      <c r="H32" s="5">
        <f>SUM(H33:H41)</f>
        <v>1549930.33</v>
      </c>
      <c r="I32" s="11"/>
      <c r="J32" s="11"/>
    </row>
    <row r="33" spans="2:12" x14ac:dyDescent="0.25">
      <c r="B33" s="38" t="s">
        <v>10</v>
      </c>
      <c r="C33" s="39"/>
      <c r="D33" s="39"/>
      <c r="E33" s="39"/>
      <c r="F33" s="40"/>
      <c r="G33" s="13"/>
      <c r="H33" s="15">
        <v>0</v>
      </c>
      <c r="I33" s="11"/>
      <c r="J33" s="11"/>
    </row>
    <row r="34" spans="2:12" x14ac:dyDescent="0.25">
      <c r="B34" s="38" t="s">
        <v>11</v>
      </c>
      <c r="C34" s="39"/>
      <c r="D34" s="39"/>
      <c r="E34" s="39"/>
      <c r="F34" s="40"/>
      <c r="G34" s="13"/>
      <c r="H34" s="3">
        <v>0</v>
      </c>
      <c r="I34" s="11"/>
      <c r="J34" s="11"/>
    </row>
    <row r="35" spans="2:12" x14ac:dyDescent="0.25">
      <c r="B35" s="38" t="s">
        <v>12</v>
      </c>
      <c r="C35" s="39"/>
      <c r="D35" s="39"/>
      <c r="E35" s="39"/>
      <c r="F35" s="40"/>
      <c r="G35" s="13"/>
      <c r="H35" s="10">
        <v>185810.85</v>
      </c>
      <c r="I35" s="11"/>
      <c r="J35" s="11"/>
    </row>
    <row r="36" spans="2:12" x14ac:dyDescent="0.25">
      <c r="B36" s="38" t="s">
        <v>19</v>
      </c>
      <c r="C36" s="39"/>
      <c r="D36" s="39"/>
      <c r="E36" s="39"/>
      <c r="F36" s="40"/>
      <c r="G36" s="13"/>
      <c r="H36" s="10">
        <v>513356.55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60276</v>
      </c>
      <c r="I37" s="11"/>
      <c r="J37" s="11"/>
    </row>
    <row r="38" spans="2:12" x14ac:dyDescent="0.25">
      <c r="B38" s="38" t="s">
        <v>3</v>
      </c>
      <c r="C38" s="39"/>
      <c r="D38" s="39"/>
      <c r="E38" s="39"/>
      <c r="F38" s="40"/>
      <c r="G38" s="13"/>
      <c r="H38" s="10">
        <v>0</v>
      </c>
      <c r="I38" s="11"/>
      <c r="J38" s="11"/>
    </row>
    <row r="39" spans="2:12" x14ac:dyDescent="0.25">
      <c r="B39" s="38" t="s">
        <v>13</v>
      </c>
      <c r="C39" s="39"/>
      <c r="D39" s="39"/>
      <c r="E39" s="39"/>
      <c r="F39" s="40"/>
      <c r="G39" s="13"/>
      <c r="H39" s="10">
        <f>790486.93</f>
        <v>790486.93</v>
      </c>
      <c r="I39" s="11"/>
      <c r="J39" s="11"/>
    </row>
    <row r="40" spans="2:12" x14ac:dyDescent="0.25">
      <c r="B40" s="38" t="s">
        <v>14</v>
      </c>
      <c r="C40" s="39"/>
      <c r="D40" s="39"/>
      <c r="E40" s="39"/>
      <c r="F40" s="40"/>
      <c r="G40" s="13"/>
      <c r="H40" s="10">
        <v>0</v>
      </c>
      <c r="I40" s="11"/>
      <c r="J40" s="11"/>
    </row>
    <row r="41" spans="2:12" x14ac:dyDescent="0.25">
      <c r="B41" s="38" t="s">
        <v>15</v>
      </c>
      <c r="C41" s="39"/>
      <c r="D41" s="39"/>
      <c r="E41" s="39"/>
      <c r="F41" s="40"/>
      <c r="G41" s="13"/>
      <c r="H41" s="10">
        <f>273494.73-273494.73</f>
        <v>0</v>
      </c>
      <c r="I41" s="11"/>
      <c r="J41" s="11"/>
    </row>
    <row r="42" spans="2:12" x14ac:dyDescent="0.25">
      <c r="B42" s="34" t="s">
        <v>21</v>
      </c>
      <c r="C42" s="34"/>
      <c r="D42" s="34"/>
      <c r="E42" s="34"/>
      <c r="F42" s="34"/>
      <c r="G42" s="17">
        <v>43776</v>
      </c>
      <c r="H42" s="5">
        <f>SUM(H43:H47)</f>
        <v>157432</v>
      </c>
      <c r="I42" s="11"/>
      <c r="J42" s="11"/>
    </row>
    <row r="43" spans="2:12" x14ac:dyDescent="0.25">
      <c r="B43" s="38" t="s">
        <v>10</v>
      </c>
      <c r="C43" s="39"/>
      <c r="D43" s="39"/>
      <c r="E43" s="39"/>
      <c r="F43" s="40"/>
      <c r="G43" s="2"/>
      <c r="H43" s="15">
        <v>0</v>
      </c>
      <c r="I43" s="11"/>
      <c r="J43" s="11"/>
    </row>
    <row r="44" spans="2:12" x14ac:dyDescent="0.25">
      <c r="B44" s="38" t="s">
        <v>11</v>
      </c>
      <c r="C44" s="39"/>
      <c r="D44" s="39"/>
      <c r="E44" s="39"/>
      <c r="F44" s="40"/>
      <c r="G44" s="2"/>
      <c r="H44" s="3">
        <v>0</v>
      </c>
      <c r="I44" s="11"/>
      <c r="J44" s="11"/>
    </row>
    <row r="45" spans="2:12" x14ac:dyDescent="0.25">
      <c r="B45" s="38" t="s">
        <v>13</v>
      </c>
      <c r="C45" s="39"/>
      <c r="D45" s="39"/>
      <c r="E45" s="39"/>
      <c r="F45" s="40"/>
      <c r="G45" s="2"/>
      <c r="H45" s="3">
        <v>157432</v>
      </c>
      <c r="I45" s="11"/>
      <c r="J45" s="11"/>
    </row>
    <row r="46" spans="2:12" x14ac:dyDescent="0.25">
      <c r="B46" s="38" t="s">
        <v>14</v>
      </c>
      <c r="C46" s="39"/>
      <c r="D46" s="39"/>
      <c r="E46" s="39"/>
      <c r="F46" s="40"/>
      <c r="G46" s="2"/>
      <c r="H46" s="3">
        <v>0</v>
      </c>
      <c r="I46" s="11"/>
      <c r="J46" s="11"/>
    </row>
    <row r="47" spans="2:12" x14ac:dyDescent="0.25">
      <c r="B47" s="38" t="s">
        <v>15</v>
      </c>
      <c r="C47" s="39"/>
      <c r="D47" s="39"/>
      <c r="E47" s="39"/>
      <c r="F47" s="40"/>
      <c r="G47" s="2"/>
      <c r="H47" s="3">
        <v>0</v>
      </c>
      <c r="I47" s="11"/>
      <c r="J47" s="11"/>
    </row>
    <row r="48" spans="2:12" x14ac:dyDescent="0.25">
      <c r="B48" s="46" t="s">
        <v>18</v>
      </c>
      <c r="C48" s="46"/>
      <c r="D48" s="46"/>
      <c r="E48" s="46"/>
      <c r="F48" s="46"/>
      <c r="G48" s="18">
        <v>43776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</f>
        <v>1407616.4099999997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/>
      <c r="I49" s="11"/>
      <c r="J49" s="11"/>
    </row>
    <row r="50" spans="2:11" x14ac:dyDescent="0.25">
      <c r="B50" s="33" t="s">
        <v>4</v>
      </c>
      <c r="C50" s="33"/>
      <c r="D50" s="33"/>
      <c r="E50" s="33"/>
      <c r="F50" s="33"/>
      <c r="G50" s="2"/>
      <c r="H50" s="7">
        <f>H14+H25-H32-H42+H48-H49</f>
        <v>9442217.9200000018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33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30</v>
      </c>
      <c r="D54" s="28">
        <v>60977.4</v>
      </c>
      <c r="E54" s="29" t="s">
        <v>25</v>
      </c>
      <c r="F54" s="65">
        <v>190204240</v>
      </c>
    </row>
    <row r="55" spans="2:11" x14ac:dyDescent="0.25">
      <c r="B55" s="26" t="s">
        <v>1</v>
      </c>
      <c r="C55" s="27" t="s">
        <v>30</v>
      </c>
      <c r="D55" s="28">
        <v>46387</v>
      </c>
      <c r="E55" s="29" t="s">
        <v>26</v>
      </c>
      <c r="F55" s="65">
        <v>190233959</v>
      </c>
    </row>
    <row r="56" spans="2:11" x14ac:dyDescent="0.25">
      <c r="B56" s="26" t="s">
        <v>1</v>
      </c>
      <c r="C56" s="27" t="s">
        <v>30</v>
      </c>
      <c r="D56" s="28">
        <v>332457.62</v>
      </c>
      <c r="E56" s="29" t="s">
        <v>27</v>
      </c>
      <c r="F56" s="65">
        <v>190237789</v>
      </c>
    </row>
    <row r="57" spans="2:11" x14ac:dyDescent="0.25">
      <c r="B57" s="26" t="s">
        <v>1</v>
      </c>
      <c r="C57" s="27" t="s">
        <v>30</v>
      </c>
      <c r="D57" s="28">
        <v>5000.6000000000004</v>
      </c>
      <c r="E57" s="29"/>
      <c r="F57" s="65">
        <v>190241210</v>
      </c>
    </row>
    <row r="58" spans="2:11" x14ac:dyDescent="0.25">
      <c r="B58" s="26" t="s">
        <v>1</v>
      </c>
      <c r="C58" s="27" t="s">
        <v>30</v>
      </c>
      <c r="D58" s="28">
        <v>52629.5</v>
      </c>
      <c r="E58" s="29"/>
      <c r="F58" s="65">
        <v>190255855</v>
      </c>
    </row>
    <row r="59" spans="2:11" x14ac:dyDescent="0.25">
      <c r="B59" s="26" t="s">
        <v>1</v>
      </c>
      <c r="C59" s="27" t="s">
        <v>30</v>
      </c>
      <c r="D59" s="28">
        <v>206206.44</v>
      </c>
      <c r="E59" s="29"/>
      <c r="F59" s="65">
        <v>190469793</v>
      </c>
    </row>
    <row r="60" spans="2:11" x14ac:dyDescent="0.25">
      <c r="B60" s="26"/>
      <c r="C60" s="30" t="s">
        <v>28</v>
      </c>
      <c r="D60" s="31">
        <f>SUM(D54:D59)</f>
        <v>703658.56</v>
      </c>
      <c r="E60" s="29"/>
      <c r="F60" s="65"/>
    </row>
    <row r="61" spans="2:11" x14ac:dyDescent="0.25">
      <c r="B61" s="26" t="s">
        <v>1</v>
      </c>
      <c r="C61" s="27" t="s">
        <v>35</v>
      </c>
      <c r="D61" s="28">
        <v>113982</v>
      </c>
      <c r="E61" s="29" t="s">
        <v>29</v>
      </c>
      <c r="F61" s="65">
        <v>190532853</v>
      </c>
    </row>
    <row r="62" spans="2:11" x14ac:dyDescent="0.25">
      <c r="B62" s="26" t="s">
        <v>1</v>
      </c>
      <c r="C62" s="27" t="s">
        <v>35</v>
      </c>
      <c r="D62" s="28">
        <v>113982</v>
      </c>
      <c r="E62" s="29" t="s">
        <v>29</v>
      </c>
      <c r="F62" s="65">
        <v>190532853</v>
      </c>
    </row>
    <row r="63" spans="2:11" x14ac:dyDescent="0.25">
      <c r="B63" s="26"/>
      <c r="C63" s="30" t="s">
        <v>34</v>
      </c>
      <c r="D63" s="31">
        <f>SUM(D62)</f>
        <v>113982</v>
      </c>
      <c r="E63" s="29"/>
      <c r="F63" s="59"/>
    </row>
    <row r="64" spans="2:11" x14ac:dyDescent="0.25">
      <c r="B64" s="47"/>
      <c r="C64" s="47" t="s">
        <v>36</v>
      </c>
      <c r="D64" s="48">
        <v>13200</v>
      </c>
      <c r="E64" s="2"/>
      <c r="F64" s="49" t="s">
        <v>38</v>
      </c>
    </row>
    <row r="65" spans="2:10" x14ac:dyDescent="0.25">
      <c r="B65" s="47"/>
      <c r="C65" s="47" t="s">
        <v>36</v>
      </c>
      <c r="D65" s="48">
        <v>8940</v>
      </c>
      <c r="E65" s="2"/>
      <c r="F65" s="49" t="s">
        <v>39</v>
      </c>
    </row>
    <row r="66" spans="2:10" x14ac:dyDescent="0.25">
      <c r="B66" s="47"/>
      <c r="C66" s="47" t="s">
        <v>36</v>
      </c>
      <c r="D66" s="48">
        <v>28044</v>
      </c>
      <c r="E66" s="2"/>
      <c r="F66" s="49" t="s">
        <v>40</v>
      </c>
    </row>
    <row r="67" spans="2:10" x14ac:dyDescent="0.25">
      <c r="B67" s="47"/>
      <c r="C67" s="47" t="s">
        <v>36</v>
      </c>
      <c r="D67" s="48">
        <v>5112</v>
      </c>
      <c r="E67" s="2"/>
      <c r="F67" s="49" t="s">
        <v>41</v>
      </c>
    </row>
    <row r="68" spans="2:10" x14ac:dyDescent="0.25">
      <c r="B68" s="47"/>
      <c r="C68" s="47" t="s">
        <v>37</v>
      </c>
      <c r="D68" s="48">
        <v>4980</v>
      </c>
      <c r="E68" s="2"/>
      <c r="F68" s="49" t="s">
        <v>42</v>
      </c>
    </row>
    <row r="69" spans="2:10" s="52" customFormat="1" x14ac:dyDescent="0.25">
      <c r="B69" s="54"/>
      <c r="C69" s="62" t="s">
        <v>107</v>
      </c>
      <c r="D69" s="50">
        <f>SUM(D64:D68)</f>
        <v>60276</v>
      </c>
      <c r="E69" s="13"/>
      <c r="F69" s="51"/>
      <c r="I69" s="53"/>
      <c r="J69" s="53"/>
    </row>
    <row r="70" spans="2:10" x14ac:dyDescent="0.25">
      <c r="B70" s="47"/>
      <c r="C70" s="47" t="s">
        <v>43</v>
      </c>
      <c r="D70" s="48">
        <v>5000</v>
      </c>
      <c r="F70" s="49" t="s">
        <v>64</v>
      </c>
    </row>
    <row r="71" spans="2:10" x14ac:dyDescent="0.25">
      <c r="B71" s="47"/>
      <c r="C71" s="47" t="s">
        <v>44</v>
      </c>
      <c r="D71" s="48">
        <v>25101.48</v>
      </c>
      <c r="F71" s="49" t="s">
        <v>65</v>
      </c>
    </row>
    <row r="72" spans="2:10" x14ac:dyDescent="0.25">
      <c r="B72" s="47"/>
      <c r="C72" s="47" t="s">
        <v>45</v>
      </c>
      <c r="D72" s="48">
        <v>21960</v>
      </c>
      <c r="F72" s="49" t="s">
        <v>66</v>
      </c>
    </row>
    <row r="73" spans="2:10" x14ac:dyDescent="0.25">
      <c r="B73" s="47"/>
      <c r="C73" s="47" t="s">
        <v>46</v>
      </c>
      <c r="D73" s="48">
        <v>1500</v>
      </c>
      <c r="F73" s="49" t="s">
        <v>67</v>
      </c>
    </row>
    <row r="74" spans="2:10" x14ac:dyDescent="0.25">
      <c r="B74" s="47"/>
      <c r="C74" s="47" t="s">
        <v>46</v>
      </c>
      <c r="D74" s="48">
        <v>3000</v>
      </c>
      <c r="F74" s="49" t="s">
        <v>68</v>
      </c>
    </row>
    <row r="75" spans="2:10" x14ac:dyDescent="0.25">
      <c r="B75" s="47"/>
      <c r="C75" s="47" t="s">
        <v>46</v>
      </c>
      <c r="D75" s="48">
        <v>2000</v>
      </c>
      <c r="F75" s="49" t="s">
        <v>69</v>
      </c>
    </row>
    <row r="76" spans="2:10" x14ac:dyDescent="0.25">
      <c r="B76" s="47"/>
      <c r="C76" s="47" t="s">
        <v>47</v>
      </c>
      <c r="D76" s="48">
        <v>8200</v>
      </c>
      <c r="F76" s="49" t="s">
        <v>70</v>
      </c>
    </row>
    <row r="77" spans="2:10" x14ac:dyDescent="0.25">
      <c r="B77" s="47"/>
      <c r="C77" s="47" t="s">
        <v>47</v>
      </c>
      <c r="D77" s="48">
        <v>8600</v>
      </c>
      <c r="F77" s="49" t="s">
        <v>71</v>
      </c>
    </row>
    <row r="78" spans="2:10" x14ac:dyDescent="0.25">
      <c r="B78" s="47"/>
      <c r="C78" s="47" t="s">
        <v>47</v>
      </c>
      <c r="D78" s="48">
        <v>30000</v>
      </c>
      <c r="F78" s="49" t="s">
        <v>72</v>
      </c>
    </row>
    <row r="79" spans="2:10" x14ac:dyDescent="0.25">
      <c r="B79" s="47"/>
      <c r="C79" s="47" t="s">
        <v>47</v>
      </c>
      <c r="D79" s="48">
        <v>50000</v>
      </c>
      <c r="F79" s="49" t="s">
        <v>73</v>
      </c>
    </row>
    <row r="80" spans="2:10" x14ac:dyDescent="0.25">
      <c r="B80" s="47"/>
      <c r="C80" s="47" t="s">
        <v>48</v>
      </c>
      <c r="D80" s="48">
        <v>3655</v>
      </c>
      <c r="F80" s="49" t="s">
        <v>74</v>
      </c>
    </row>
    <row r="81" spans="2:6" x14ac:dyDescent="0.25">
      <c r="B81" s="47"/>
      <c r="C81" s="47" t="s">
        <v>49</v>
      </c>
      <c r="D81" s="48">
        <v>150744</v>
      </c>
      <c r="F81" s="49" t="s">
        <v>75</v>
      </c>
    </row>
    <row r="82" spans="2:6" x14ac:dyDescent="0.25">
      <c r="B82" s="47"/>
      <c r="C82" s="47" t="s">
        <v>50</v>
      </c>
      <c r="D82" s="48">
        <v>1865</v>
      </c>
      <c r="F82" s="49" t="s">
        <v>76</v>
      </c>
    </row>
    <row r="83" spans="2:6" x14ac:dyDescent="0.25">
      <c r="B83" s="47"/>
      <c r="C83" s="47" t="s">
        <v>50</v>
      </c>
      <c r="D83" s="48">
        <v>11680</v>
      </c>
      <c r="F83" s="49" t="s">
        <v>77</v>
      </c>
    </row>
    <row r="84" spans="2:6" x14ac:dyDescent="0.25">
      <c r="B84" s="47"/>
      <c r="C84" s="47" t="s">
        <v>51</v>
      </c>
      <c r="D84" s="48">
        <v>494.11</v>
      </c>
      <c r="F84" s="49" t="s">
        <v>78</v>
      </c>
    </row>
    <row r="85" spans="2:6" x14ac:dyDescent="0.25">
      <c r="B85" s="47"/>
      <c r="C85" s="47" t="s">
        <v>51</v>
      </c>
      <c r="D85" s="48">
        <v>9137.44</v>
      </c>
      <c r="F85" s="49" t="s">
        <v>79</v>
      </c>
    </row>
    <row r="86" spans="2:6" x14ac:dyDescent="0.25">
      <c r="B86" s="47"/>
      <c r="C86" s="47" t="s">
        <v>51</v>
      </c>
      <c r="D86" s="48">
        <v>193.35</v>
      </c>
      <c r="F86" s="49" t="s">
        <v>80</v>
      </c>
    </row>
    <row r="87" spans="2:6" x14ac:dyDescent="0.25">
      <c r="B87" s="47"/>
      <c r="C87" s="47" t="s">
        <v>51</v>
      </c>
      <c r="D87" s="48">
        <v>293.60000000000002</v>
      </c>
      <c r="F87" s="49" t="s">
        <v>81</v>
      </c>
    </row>
    <row r="88" spans="2:6" x14ac:dyDescent="0.25">
      <c r="B88" s="47"/>
      <c r="C88" s="47" t="s">
        <v>51</v>
      </c>
      <c r="D88" s="48">
        <v>38669.4</v>
      </c>
      <c r="F88" s="49" t="s">
        <v>82</v>
      </c>
    </row>
    <row r="89" spans="2:6" x14ac:dyDescent="0.25">
      <c r="B89" s="47"/>
      <c r="C89" s="47" t="s">
        <v>51</v>
      </c>
      <c r="D89" s="48">
        <v>23631.3</v>
      </c>
      <c r="F89" s="49" t="s">
        <v>83</v>
      </c>
    </row>
    <row r="90" spans="2:6" x14ac:dyDescent="0.25">
      <c r="B90" s="47"/>
      <c r="C90" s="47" t="s">
        <v>51</v>
      </c>
      <c r="D90" s="48">
        <v>39027.449999999997</v>
      </c>
      <c r="F90" s="49" t="s">
        <v>84</v>
      </c>
    </row>
    <row r="91" spans="2:6" x14ac:dyDescent="0.25">
      <c r="B91" s="47"/>
      <c r="C91" s="47" t="s">
        <v>36</v>
      </c>
      <c r="D91" s="48">
        <v>5040</v>
      </c>
      <c r="F91" s="49" t="s">
        <v>38</v>
      </c>
    </row>
    <row r="92" spans="2:6" x14ac:dyDescent="0.25">
      <c r="B92" s="47"/>
      <c r="C92" s="47" t="s">
        <v>36</v>
      </c>
      <c r="D92" s="48">
        <v>24768</v>
      </c>
      <c r="F92" s="49" t="s">
        <v>38</v>
      </c>
    </row>
    <row r="93" spans="2:6" x14ac:dyDescent="0.25">
      <c r="B93" s="47"/>
      <c r="C93" s="47" t="s">
        <v>36</v>
      </c>
      <c r="D93" s="48">
        <v>99000</v>
      </c>
      <c r="F93" s="49" t="s">
        <v>38</v>
      </c>
    </row>
    <row r="94" spans="2:6" x14ac:dyDescent="0.25">
      <c r="B94" s="47"/>
      <c r="C94" s="47" t="s">
        <v>36</v>
      </c>
      <c r="D94" s="48">
        <v>7368</v>
      </c>
      <c r="F94" s="49" t="s">
        <v>41</v>
      </c>
    </row>
    <row r="95" spans="2:6" x14ac:dyDescent="0.25">
      <c r="B95" s="47"/>
      <c r="C95" s="47" t="s">
        <v>52</v>
      </c>
      <c r="D95" s="48">
        <v>15000</v>
      </c>
      <c r="F95" s="49" t="s">
        <v>85</v>
      </c>
    </row>
    <row r="96" spans="2:6" x14ac:dyDescent="0.25">
      <c r="B96" s="47"/>
      <c r="C96" s="47" t="s">
        <v>53</v>
      </c>
      <c r="D96" s="48">
        <v>1798.8</v>
      </c>
      <c r="F96" s="49" t="s">
        <v>86</v>
      </c>
    </row>
    <row r="97" spans="2:6" x14ac:dyDescent="0.25">
      <c r="B97" s="47"/>
      <c r="C97" s="47" t="s">
        <v>54</v>
      </c>
      <c r="D97" s="48">
        <v>3500</v>
      </c>
      <c r="F97" s="49" t="s">
        <v>87</v>
      </c>
    </row>
    <row r="98" spans="2:6" x14ac:dyDescent="0.25">
      <c r="B98" s="47"/>
      <c r="C98" s="47" t="s">
        <v>54</v>
      </c>
      <c r="D98" s="48">
        <v>1700</v>
      </c>
      <c r="F98" s="49" t="s">
        <v>88</v>
      </c>
    </row>
    <row r="99" spans="2:6" x14ac:dyDescent="0.25">
      <c r="B99" s="47"/>
      <c r="C99" s="47" t="s">
        <v>54</v>
      </c>
      <c r="D99" s="48">
        <v>3500</v>
      </c>
      <c r="F99" s="49" t="s">
        <v>89</v>
      </c>
    </row>
    <row r="100" spans="2:6" x14ac:dyDescent="0.25">
      <c r="B100" s="47"/>
      <c r="C100" s="47" t="s">
        <v>54</v>
      </c>
      <c r="D100" s="48">
        <v>2500</v>
      </c>
      <c r="F100" s="49" t="s">
        <v>90</v>
      </c>
    </row>
    <row r="101" spans="2:6" x14ac:dyDescent="0.25">
      <c r="B101" s="47"/>
      <c r="C101" s="47" t="s">
        <v>54</v>
      </c>
      <c r="D101" s="48">
        <v>3500</v>
      </c>
      <c r="F101" s="49" t="s">
        <v>91</v>
      </c>
    </row>
    <row r="102" spans="2:6" x14ac:dyDescent="0.25">
      <c r="B102" s="47"/>
      <c r="C102" s="47" t="s">
        <v>54</v>
      </c>
      <c r="D102" s="48">
        <v>3500</v>
      </c>
      <c r="F102" s="49" t="s">
        <v>92</v>
      </c>
    </row>
    <row r="103" spans="2:6" x14ac:dyDescent="0.25">
      <c r="B103" s="47"/>
      <c r="C103" s="47" t="s">
        <v>54</v>
      </c>
      <c r="D103" s="48">
        <v>3500</v>
      </c>
      <c r="F103" s="49" t="s">
        <v>93</v>
      </c>
    </row>
    <row r="104" spans="2:6" x14ac:dyDescent="0.25">
      <c r="B104" s="47"/>
      <c r="C104" s="47" t="s">
        <v>54</v>
      </c>
      <c r="D104" s="48">
        <v>1800</v>
      </c>
      <c r="F104" s="49" t="s">
        <v>94</v>
      </c>
    </row>
    <row r="105" spans="2:6" x14ac:dyDescent="0.25">
      <c r="B105" s="47"/>
      <c r="C105" s="47" t="s">
        <v>54</v>
      </c>
      <c r="D105" s="48">
        <v>8500</v>
      </c>
      <c r="F105" s="49" t="s">
        <v>95</v>
      </c>
    </row>
    <row r="106" spans="2:6" x14ac:dyDescent="0.25">
      <c r="B106" s="47"/>
      <c r="C106" s="47" t="s">
        <v>54</v>
      </c>
      <c r="D106" s="48">
        <v>6300</v>
      </c>
      <c r="F106" s="49" t="s">
        <v>96</v>
      </c>
    </row>
    <row r="107" spans="2:6" x14ac:dyDescent="0.25">
      <c r="B107" s="47"/>
      <c r="C107" s="47" t="s">
        <v>55</v>
      </c>
      <c r="D107" s="48">
        <v>40000</v>
      </c>
      <c r="F107" s="49" t="s">
        <v>97</v>
      </c>
    </row>
    <row r="108" spans="2:6" x14ac:dyDescent="0.25">
      <c r="B108" s="47"/>
      <c r="C108" s="47" t="s">
        <v>56</v>
      </c>
      <c r="D108" s="48">
        <v>990</v>
      </c>
      <c r="F108" s="49" t="s">
        <v>98</v>
      </c>
    </row>
    <row r="109" spans="2:6" x14ac:dyDescent="0.25">
      <c r="B109" s="47"/>
      <c r="C109" s="47" t="s">
        <v>57</v>
      </c>
      <c r="D109" s="48">
        <v>4800</v>
      </c>
      <c r="F109" s="49" t="s">
        <v>99</v>
      </c>
    </row>
    <row r="110" spans="2:6" x14ac:dyDescent="0.25">
      <c r="B110" s="47"/>
      <c r="C110" s="47" t="s">
        <v>57</v>
      </c>
      <c r="D110" s="48">
        <v>6100</v>
      </c>
      <c r="F110" s="49" t="s">
        <v>100</v>
      </c>
    </row>
    <row r="111" spans="2:6" x14ac:dyDescent="0.25">
      <c r="B111" s="47"/>
      <c r="C111" s="47" t="s">
        <v>58</v>
      </c>
      <c r="D111" s="48">
        <v>37488</v>
      </c>
      <c r="F111" s="49" t="s">
        <v>101</v>
      </c>
    </row>
    <row r="112" spans="2:6" x14ac:dyDescent="0.25">
      <c r="B112" s="47"/>
      <c r="C112" s="47" t="s">
        <v>59</v>
      </c>
      <c r="D112" s="48">
        <v>69912</v>
      </c>
      <c r="F112" s="49" t="s">
        <v>102</v>
      </c>
    </row>
    <row r="113" spans="2:10" x14ac:dyDescent="0.25">
      <c r="B113" s="47"/>
      <c r="C113" s="47" t="s">
        <v>60</v>
      </c>
      <c r="D113" s="48">
        <v>670</v>
      </c>
      <c r="F113" s="49" t="s">
        <v>103</v>
      </c>
    </row>
    <row r="114" spans="2:10" x14ac:dyDescent="0.25">
      <c r="B114" s="47"/>
      <c r="C114" s="47" t="s">
        <v>61</v>
      </c>
      <c r="D114" s="48">
        <v>4500</v>
      </c>
      <c r="F114" s="49" t="s">
        <v>104</v>
      </c>
    </row>
    <row r="115" spans="2:10" s="52" customFormat="1" x14ac:dyDescent="0.25">
      <c r="B115" s="55"/>
      <c r="C115" s="63" t="s">
        <v>108</v>
      </c>
      <c r="D115" s="50">
        <f>SUM(D70:D114)</f>
        <v>790486.92999999993</v>
      </c>
      <c r="F115" s="51"/>
      <c r="I115" s="53"/>
      <c r="J115" s="53"/>
    </row>
    <row r="116" spans="2:10" x14ac:dyDescent="0.25">
      <c r="B116" s="47"/>
      <c r="C116" s="47" t="s">
        <v>62</v>
      </c>
      <c r="D116" s="48">
        <v>28300</v>
      </c>
      <c r="F116" s="49" t="s">
        <v>105</v>
      </c>
    </row>
    <row r="117" spans="2:10" x14ac:dyDescent="0.25">
      <c r="B117" s="56"/>
      <c r="C117" s="56" t="s">
        <v>63</v>
      </c>
      <c r="D117" s="57">
        <v>129132</v>
      </c>
      <c r="F117" s="58" t="s">
        <v>106</v>
      </c>
    </row>
    <row r="118" spans="2:10" x14ac:dyDescent="0.25">
      <c r="B118" s="60"/>
      <c r="C118" s="64" t="s">
        <v>109</v>
      </c>
      <c r="D118" s="61">
        <f>SUM(D116:D117)</f>
        <v>157432</v>
      </c>
      <c r="E118" s="2"/>
      <c r="F118" s="2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2019-11-08T12:48:30Z</dcterms:modified>
</cp:coreProperties>
</file>